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<sst xmlns="http://schemas.openxmlformats.org/spreadsheetml/2006/main" count="37" uniqueCount="33">
  <si>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Total pipe length required</t>
  </si>
  <si>
    <t>m</t>
  </si>
  <si>
    <t>Number of sub-pipes</t>
  </si>
  <si>
    <t>z</t>
  </si>
  <si>
    <t>Pipe diameter</t>
  </si>
  <si>
    <t>Cross-sectional area</t>
  </si>
  <si>
    <t>m^2</t>
  </si>
  <si>
    <t>phi</t>
  </si>
  <si>
    <t>rho_0</t>
  </si>
  <si>
    <t>kg/m3</t>
  </si>
  <si>
    <t>mu</t>
  </si>
  <si>
    <t>Pa.s</t>
  </si>
  <si>
    <t>Dp</t>
  </si>
  <si>
    <t>Mass flow required</t>
  </si>
  <si>
    <t>kg/hour</t>
  </si>
  <si>
    <t>Mass flow per pipe</t>
  </si>
  <si>
    <t>G (per pipe)</t>
  </si>
  <si>
    <t>kg/(m^2 . s)</t>
  </si>
  <si>
    <t>G(1-phi)/(rho*Dp*phi^3)</t>
  </si>
  <si>
    <t>150(1-phi)*mu/Dp</t>
  </si>
  <si>
    <t>Term 1</t>
  </si>
  <si>
    <t>(laminar)</t>
  </si>
  <si>
    <t>1.75*G</t>
  </si>
  <si>
    <t>Term 2</t>
  </si>
  <si>
    <t>(turbulent)</t>
  </si>
  <si>
    <t xml:space="preserve">beta_0 </t>
  </si>
  <si>
    <t>Pa/s</t>
  </si>
  <si>
    <t>P_0</t>
  </si>
  <si>
    <t>Pa</t>
  </si>
  <si>
    <t>2*beta_0*z</t>
  </si>
  <si>
    <t>(should not exceed P_0)</t>
  </si>
  <si>
    <t>y = 1 - P/P_0</t>
  </si>
  <si>
    <t>fractional loss [lower is better]</t>
  </si>
</sst>
</file>

<file path=xl/styles.xml><?xml version="1.0" encoding="utf-8"?>
<styleSheet xmlns="http://schemas.openxmlformats.org/spreadsheetml/2006/main">
  <numFmts count="2">
    <numFmt numFmtId="59" formatCode="0.0000"/>
    <numFmt numFmtId="60" formatCode="0.0"/>
  </numFmts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59" fontId="1" fillId="3" borderId="1" xfId="0" applyNumberFormat="1" applyFont="1" applyFill="1" applyBorder="1" applyAlignment="1">
      <alignment vertical="top"/>
    </xf>
    <xf numFmtId="11" fontId="1" fillId="3" borderId="1" xfId="0" applyNumberFormat="1" applyFont="1" applyFill="1" applyBorder="1" applyAlignment="1">
      <alignment vertical="top"/>
    </xf>
    <xf numFmtId="60" fontId="1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1.8984375" style="1" customWidth="1"/>
    <col min="2" max="256" width="10.29687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0</v>
      </c>
      <c r="B2" s="4">
        <v>250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3" t="s">
        <v>2</v>
      </c>
      <c r="B3" s="4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3" t="s">
        <v>3</v>
      </c>
      <c r="B4" s="4">
        <f>B2/B3</f>
        <v>125</v>
      </c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3" t="s">
        <v>4</v>
      </c>
      <c r="B5" s="4">
        <v>0.05</v>
      </c>
      <c r="C5" s="4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3" t="s">
        <v>5</v>
      </c>
      <c r="B6" s="5">
        <f>(B5/2)^2*PI()</f>
        <v>0.001963495408493621</v>
      </c>
      <c r="C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3" t="s">
        <v>7</v>
      </c>
      <c r="B7" s="4">
        <v>0.4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3" t="s">
        <v>8</v>
      </c>
      <c r="B8" s="4">
        <v>6</v>
      </c>
      <c r="C8" s="4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3" t="s">
        <v>10</v>
      </c>
      <c r="B9" s="6">
        <v>2.5E-05</v>
      </c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3" t="s">
        <v>12</v>
      </c>
      <c r="B10" s="4">
        <v>0.02</v>
      </c>
      <c r="C10" s="4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3" t="s">
        <v>13</v>
      </c>
      <c r="B11" s="4">
        <v>21</v>
      </c>
      <c r="C11" s="4" t="s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3" t="s">
        <v>15</v>
      </c>
      <c r="B12" s="4">
        <f>B11/B3</f>
        <v>10.5</v>
      </c>
      <c r="C12" s="4" t="s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3" t="s">
        <v>16</v>
      </c>
      <c r="B13" s="7">
        <f>B12/B6/3600</f>
        <v>1.4854461355243564</v>
      </c>
      <c r="C13" s="4" t="s">
        <v>17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3" t="s">
        <v>18</v>
      </c>
      <c r="B15" s="8">
        <f>B13*(1-B7)/(B8*B10*B7^3)</f>
        <v>116.05047933784031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3" t="s">
        <v>19</v>
      </c>
      <c r="B16" s="4">
        <f>150*(1-B7)*B9/B10</f>
        <v>0.11250000000000002</v>
      </c>
      <c r="C16" s="4" t="s">
        <v>20</v>
      </c>
      <c r="D16" s="4" t="s">
        <v>21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3" t="s">
        <v>22</v>
      </c>
      <c r="B17" s="5">
        <f>1.75*B13</f>
        <v>2.599530737167624</v>
      </c>
      <c r="C17" s="4" t="s">
        <v>23</v>
      </c>
      <c r="D17" s="4" t="s">
        <v>24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3" t="s">
        <v>25</v>
      </c>
      <c r="B18" s="9">
        <f>B15*(B16+B17)</f>
        <v>314.73246702725913</v>
      </c>
      <c r="C18" s="4" t="s">
        <v>26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3" t="s">
        <v>27</v>
      </c>
      <c r="B20" s="4">
        <v>1000000</v>
      </c>
      <c r="C20" s="4" t="s">
        <v>28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3" t="s">
        <v>29</v>
      </c>
      <c r="B21" s="9">
        <f>2*B18*B4</f>
        <v>78683.11675681478</v>
      </c>
      <c r="C21" s="4" t="s">
        <v>30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3" t="s">
        <v>31</v>
      </c>
      <c r="B22" s="10">
        <f>1-SQRT(1-2*B18*B4/B20)</f>
        <v>0.04014746797063384</v>
      </c>
      <c r="C22" s="4" t="s">
        <v>32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4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4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4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4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